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งานการเงิน ตม.จว.อย\ITA\2568\ITA 2568\รายงานผล ไตรมา 1-2 แก้ไข 2\"/>
    </mc:Choice>
  </mc:AlternateContent>
  <xr:revisionPtr revIDLastSave="0" documentId="13_ncr:1_{8719FEFF-D70E-4ED6-8FCB-62C3543074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ผลการใช้จ่าย" sheetId="1" r:id="rId1"/>
  </sheets>
  <definedNames>
    <definedName name="_xlnm.Print_Area" localSheetId="0">ผลการใช้จ่าย!$A$1:$G$44</definedName>
    <definedName name="_xlnm.Print_Titles" localSheetId="0">ผลการใช้จ่าย!$4:$5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27" i="1"/>
  <c r="F27" i="1" s="1"/>
  <c r="D29" i="1"/>
  <c r="F10" i="1"/>
  <c r="D30" i="1"/>
  <c r="D32" i="1"/>
  <c r="D28" i="1"/>
  <c r="F33" i="1" l="1"/>
  <c r="F30" i="1"/>
  <c r="F28" i="1"/>
  <c r="D34" i="1"/>
  <c r="D36" i="1" s="1"/>
  <c r="D10" i="1"/>
  <c r="D13" i="1"/>
  <c r="D11" i="1"/>
  <c r="F11" i="1" s="1"/>
  <c r="F15" i="1"/>
  <c r="F14" i="1"/>
  <c r="D12" i="1"/>
  <c r="D18" i="1"/>
  <c r="D16" i="1"/>
  <c r="F16" i="1" s="1"/>
  <c r="E32" i="1"/>
  <c r="F32" i="1" s="1"/>
  <c r="E27" i="1"/>
  <c r="E29" i="1"/>
  <c r="F29" i="1" s="1"/>
  <c r="E31" i="1"/>
  <c r="F31" i="1" s="1"/>
  <c r="D17" i="1" l="1"/>
  <c r="E34" i="1"/>
  <c r="F19" i="1"/>
  <c r="F18" i="1"/>
  <c r="E12" i="1"/>
  <c r="F12" i="1" s="1"/>
  <c r="E10" i="1"/>
  <c r="D20" i="1" s="1"/>
  <c r="E13" i="1"/>
  <c r="F13" i="1" s="1"/>
  <c r="E17" i="1" l="1"/>
  <c r="F17" i="1" l="1"/>
  <c r="E20" i="1"/>
  <c r="F20" i="1" s="1"/>
  <c r="E36" i="1" l="1"/>
  <c r="F35" i="1"/>
  <c r="F23" i="1"/>
  <c r="E24" i="1"/>
  <c r="D24" i="1"/>
  <c r="F34" i="1" l="1"/>
  <c r="F24" i="1"/>
  <c r="F36" i="1"/>
</calcChain>
</file>

<file path=xl/sharedStrings.xml><?xml version="1.0" encoding="utf-8"?>
<sst xmlns="http://schemas.openxmlformats.org/spreadsheetml/2006/main" count="76" uniqueCount="36">
  <si>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</si>
  <si>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</si>
  <si>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</si>
  <si>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</si>
  <si>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</si>
  <si>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</si>
  <si>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ชื่อโครงการ/กิจกรรม</t>
  </si>
  <si>
    <t>แผนงานบุคคลากรภาครัฐ</t>
  </si>
  <si>
    <t>รวมค่าตอบแทน ใช้สอย และวัสดุ</t>
  </si>
  <si>
    <t>รายงานผลการใช้จ่ายงบประมาณ ตรวจคนเข้าเมืองจังหวัดพระนครศรีอยุธยา</t>
  </si>
  <si>
    <t xml:space="preserve">งบประมาณรายจ่ายประจำปีงบประมาณ พ.ศ.2568                                 </t>
  </si>
  <si>
    <t>โครงการ :  การรักษาความสงบเรียบร้อยและความมั่นคงภายในประเทศ</t>
  </si>
  <si>
    <t>กิจกรรม การตรวจสอบ คัดกรอง ปราบปรามคนต่างด้าวที่ไม่พึงปรารถนา</t>
  </si>
  <si>
    <t>ค่าสาธารณูปโภค</t>
  </si>
  <si>
    <t xml:space="preserve"> - ค่าเบี้ยเลี้ยง ที่พัก พาหนะ</t>
  </si>
  <si>
    <t xml:space="preserve"> - ค่าซ่อมแซมยานพาหนะ</t>
  </si>
  <si>
    <t xml:space="preserve"> - ค่าเช่าเครื่องถ่ายเอกสาร</t>
  </si>
  <si>
    <t xml:space="preserve"> - ค่าทำป้ายประชาสัมพันธ์</t>
  </si>
  <si>
    <t xml:space="preserve"> - ค่าจ้างเหมาทำตราประทับ</t>
  </si>
  <si>
    <t xml:space="preserve"> - ค่าซ่อมแซมครุภัณฑ์</t>
  </si>
  <si>
    <t xml:space="preserve"> - วัสดุอาหาร (ผู้ต้องกัก)</t>
  </si>
  <si>
    <t>รายการค่าบำรุงรักษาโปรแกรมและระบบคอมพิวเตอร์</t>
  </si>
  <si>
    <t>ดำเนินการเบิกจ่ายตามขั้นตอน/ไตรมาส</t>
  </si>
  <si>
    <t>ไม่พบปัญหาอุปสรรค</t>
  </si>
  <si>
    <t>รวมทั้งสิ้น</t>
  </si>
  <si>
    <t>เบิกจ่ายเมื่อสิ้นสุดสัญญา/ไม่พบปัญหาอุปสรรค</t>
  </si>
  <si>
    <t>ค่าตอบแทน ค่าใช้สอย และค่าวัสดุ</t>
  </si>
  <si>
    <t>ค่าเช่าบ้าน</t>
  </si>
  <si>
    <t xml:space="preserve"> - ค่าตอบแทนคณะกรรมการ</t>
  </si>
  <si>
    <t xml:space="preserve"> - ค่าจ้างเหมาบริการ ทำความสะอาด</t>
  </si>
  <si>
    <t xml:space="preserve"> - วัสดุสำนักงาน</t>
  </si>
  <si>
    <t xml:space="preserve"> - ค่าน้ำมันเชื้อเพลิง</t>
  </si>
  <si>
    <t xml:space="preserve"> - ค่าประกันภัยรถยนต์ราชการ</t>
  </si>
  <si>
    <t>ค่าธรรมเนียมตรวจคนเข้าเมืองเพื่อเสริมเงินงบประมาณรายจ่ายประจำปี งบประมาณ พ.ศ.2567 ขยายออกไปจนถึงวันที่ 30 ก.ย.68</t>
  </si>
  <si>
    <t>ประจำปีงบประมาณ พ.ศ. 2568 ไตรมาสที่ 1 ถึง ไตรมาสที่ 2 (ตุลาคม 2567 - มีนาคม 2568)</t>
  </si>
  <si>
    <t xml:space="preserve">งบประมาณรายจ่ายประจำปีงบประมาณ พ.ศ.2568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</si>
</sst>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6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2" fillId="5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4" fontId="2" fillId="0" borderId="1" xfId="1" applyNumberFormat="1" applyFont="1" applyBorder="1" applyAlignment="1">
      <alignment horizontal="right" vertical="top"/>
    </xf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4" fontId="2" fillId="3" borderId="1" xfId="1" applyNumberFormat="1" applyFont="1" applyFill="1" applyBorder="1" applyAlignment="1">
      <alignment horizontal="right" vertical="top"/>
    </xf>
    <xf numFmtId="43" fontId="2" fillId="3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left"/>
    </xf>
    <xf numFmtId="4" fontId="3" fillId="5" borderId="1" xfId="1" applyNumberFormat="1" applyFont="1" applyFill="1" applyBorder="1" applyAlignment="1">
      <alignment horizontal="right" vertical="top"/>
    </xf>
    <xf numFmtId="0" fontId="3" fillId="5" borderId="1" xfId="0" applyFont="1" applyFill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43" fontId="3" fillId="0" borderId="1" xfId="0" applyNumberFormat="1" applyFont="1" applyBorder="1"/>
    <xf numFmtId="43" fontId="2" fillId="0" borderId="1" xfId="0" applyNumberFormat="1" applyFont="1" applyBorder="1" applyAlignment="1">
      <alignment horizontal="center" vertical="top"/>
    </xf>
    <xf numFmtId="4" fontId="3" fillId="0" borderId="0" xfId="0" applyNumberFormat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/>
    </xf>
    <xf numFmtId="4" fontId="5" fillId="0" borderId="1" xfId="1" applyNumberFormat="1" applyFont="1" applyBorder="1" applyAlignment="1">
      <alignment horizontal="right" vertical="top"/>
    </xf>
    <xf numFmtId="4" fontId="3" fillId="0" borderId="0" xfId="0" applyNumberFormat="1" applyFont="1"/>
    <xf numFmtId="0" fontId="6" fillId="0" borderId="0" xfId="0" applyFont="1"/>
    <xf numFmtId="2" fontId="3" fillId="0" borderId="1" xfId="0" applyNumberFormat="1" applyFont="1" applyBorder="1" applyAlignment="1">
      <alignment vertical="top"/>
    </xf>
    <xf numFmtId="43" fontId="3" fillId="0" borderId="1" xfId="0" applyNumberFormat="1" applyFont="1" applyBorder="1" applyAlignment="1">
      <alignment horizontal="center" vertical="top"/>
    </xf>
    <xf numFmtId="4" fontId="2" fillId="0" borderId="0" xfId="0" applyNumberFormat="1" applyFont="1"/>
    <xf numFmtId="4" fontId="7" fillId="0" borderId="1" xfId="1" applyNumberFormat="1" applyFont="1" applyBorder="1" applyAlignment="1">
      <alignment horizontal="right" vertical="top"/>
    </xf>
    <xf numFmtId="43" fontId="7" fillId="0" borderId="1" xfId="0" applyNumberFormat="1" applyFont="1" applyBorder="1" applyAlignment="1">
      <alignment horizontal="center" vertical="top"/>
    </xf>
    <xf numFmtId="2" fontId="7" fillId="0" borderId="1" xfId="0" applyNumberFormat="1" applyFont="1" applyBorder="1" applyAlignment="1">
      <alignment vertical="top"/>
    </xf>
    <xf numFmtId="0" fontId="2" fillId="5" borderId="8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5" borderId="10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right" vertical="center"/>
    </xf>
    <xf numFmtId="4" fontId="2" fillId="2" borderId="6" xfId="1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66"/>
      <color rgb="FF00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47622</xdr:colOff>
      <xdr:row>37</xdr:row>
      <xdr:rowOff>87312</xdr:rowOff>
    </xdr:from>
    <xdr:to>
      <xdr:col>6</xdr:col>
      <xdr:colOff>365125</xdr:colOff>
      <xdr:row>43</xdr:row>
      <xdr:rowOff>20638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1A7D2EF7-BFDC-E8E2-0619-83D91B57E7AF}"/>
            </a:ext>
          </a:extLst>
        </xdr:cNvPr>
        <xdr:cNvSpPr/>
      </xdr:nvSpPr>
      <xdr:spPr>
        <a:xfrm>
          <a:off x="6619872" y="12874625"/>
          <a:ext cx="3540128" cy="138588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400" b="1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l"/>
          <a:endParaRPr lang="th-TH" sz="1400" b="1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400" b="1">
              <a:latin typeface="Angsana New" panose="02020603050405020304" pitchFamily="18" charset="-34"/>
              <a:cs typeface="Angsana New" panose="02020603050405020304" pitchFamily="18" charset="-34"/>
            </a:rPr>
            <a:t>                      พ.ต.อ.</a:t>
          </a:r>
        </a:p>
        <a:p>
          <a:pPr algn="ctr"/>
          <a:r>
            <a:rPr lang="th-TH" sz="1400" b="1">
              <a:latin typeface="Angsana New" panose="02020603050405020304" pitchFamily="18" charset="-34"/>
              <a:cs typeface="Angsana New" panose="02020603050405020304" pitchFamily="18" charset="-34"/>
            </a:rPr>
            <a:t>( สำราญ  กลั่นมา )</a:t>
          </a:r>
        </a:p>
        <a:p>
          <a:pPr algn="ctr"/>
          <a:r>
            <a:rPr lang="th-TH" sz="1400" b="1">
              <a:latin typeface="Angsana New" panose="02020603050405020304" pitchFamily="18" charset="-34"/>
              <a:cs typeface="Angsana New" panose="02020603050405020304" pitchFamily="18" charset="-34"/>
            </a:rPr>
            <a:t>ผกก.ตม.จว.พระนครศรีอยุธยา บก.ตม.3</a:t>
          </a:r>
        </a:p>
        <a:p>
          <a:pPr algn="ctr"/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b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</a:b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3</xdr:col>
      <xdr:colOff>1222372</xdr:colOff>
      <xdr:row>38</xdr:row>
      <xdr:rowOff>31750</xdr:rowOff>
    </xdr:from>
    <xdr:to>
      <xdr:col>5</xdr:col>
      <xdr:colOff>277757</xdr:colOff>
      <xdr:row>40</xdr:row>
      <xdr:rowOff>209024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C02317B-CE6D-42DC-ADCA-D7C20FFA8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4622" y="10945813"/>
          <a:ext cx="1420760" cy="685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A28" zoomScale="130" zoomScaleNormal="130" zoomScaleSheetLayoutView="120" workbookViewId="0">
      <selection activeCell="C41" sqref="C41"/>
    </sheetView>
  </sheetViews>
  <sheetFormatPr defaultColWidth="9" defaultRowHeight="20.25"/>
  <cols>
    <col min="1" max="1" width="5.85546875" style="1" customWidth="1"/>
    <col min="2" max="2" width="53.7109375" style="1" customWidth="1"/>
    <col min="3" max="3" width="39" style="1" customWidth="1"/>
    <col min="4" max="4" width="18.28515625" style="24" customWidth="1"/>
    <col min="5" max="5" width="17.140625" style="25" customWidth="1"/>
    <col min="6" max="6" width="12.85546875" style="1" bestFit="1" customWidth="1"/>
    <col min="7" max="7" width="29" style="1" customWidth="1"/>
    <col min="8" max="8" width="9" style="1"/>
    <col min="9" max="9" width="13.85546875" style="1" bestFit="1" customWidth="1"/>
    <col min="10" max="10" width="15.5703125" style="1" bestFit="1" customWidth="1"/>
    <col min="11" max="16384" width="9" style="1"/>
  </cols>
  <sheetData>
    <row r="1" spans="1:10" ht="24" customHeight="1">
      <c r="A1" s="41" t="s">
        <v>9</v>
      </c>
      <c r="B1" s="41"/>
      <c r="C1" s="41"/>
      <c r="D1" s="41"/>
      <c r="E1" s="41"/>
      <c r="F1" s="41"/>
      <c r="G1" s="41"/>
    </row>
    <row r="2" spans="1:10" ht="24" customHeight="1">
      <c r="A2" s="41" t="s">
        <v>34</v>
      </c>
      <c r="B2" s="41"/>
      <c r="C2" s="41"/>
      <c r="D2" s="41"/>
      <c r="E2" s="41"/>
      <c r="F2" s="41"/>
      <c r="G2" s="41"/>
    </row>
    <row r="3" spans="1:10" ht="20.25" customHeight="1">
      <c r="A3" s="41"/>
      <c r="B3" s="41"/>
      <c r="C3" s="41"/>
      <c r="D3" s="41"/>
      <c r="E3" s="41"/>
      <c r="F3" s="41"/>
      <c r="G3" s="41"/>
    </row>
    <row r="4" spans="1:10" ht="14.25" customHeight="1">
      <c r="A4" s="45" t="s">
        <v>0</v>
      </c>
      <c r="B4" s="45" t="s">
        <v>6</v>
      </c>
      <c r="C4" s="51" t="s">
        <v>1</v>
      </c>
      <c r="D4" s="49" t="s">
        <v>2</v>
      </c>
      <c r="E4" s="47" t="s">
        <v>3</v>
      </c>
      <c r="F4" s="44" t="s">
        <v>4</v>
      </c>
      <c r="G4" s="42" t="s">
        <v>5</v>
      </c>
    </row>
    <row r="5" spans="1:10" ht="31.5" customHeight="1">
      <c r="A5" s="46"/>
      <c r="B5" s="46"/>
      <c r="C5" s="52"/>
      <c r="D5" s="50"/>
      <c r="E5" s="48"/>
      <c r="F5" s="44"/>
      <c r="G5" s="43"/>
    </row>
    <row r="6" spans="1:10" ht="23.25" customHeight="1">
      <c r="A6" s="2"/>
      <c r="B6" s="40" t="s">
        <v>10</v>
      </c>
      <c r="C6" s="40"/>
      <c r="D6" s="40"/>
      <c r="E6" s="40"/>
      <c r="F6" s="40"/>
      <c r="G6" s="40"/>
    </row>
    <row r="7" spans="1:10" ht="23.25" customHeight="1">
      <c r="A7" s="2"/>
      <c r="B7" s="40" t="s">
        <v>11</v>
      </c>
      <c r="C7" s="40"/>
      <c r="D7" s="40"/>
      <c r="E7" s="40"/>
      <c r="F7" s="40"/>
      <c r="G7" s="40"/>
    </row>
    <row r="8" spans="1:10" ht="23.25" customHeight="1">
      <c r="A8" s="2"/>
      <c r="B8" s="40" t="s">
        <v>12</v>
      </c>
      <c r="C8" s="40"/>
      <c r="D8" s="40"/>
      <c r="E8" s="40"/>
      <c r="F8" s="40"/>
      <c r="G8" s="40"/>
    </row>
    <row r="9" spans="1:10" s="7" customFormat="1" ht="23.25" customHeight="1">
      <c r="A9" s="3">
        <v>1</v>
      </c>
      <c r="B9" s="4" t="s">
        <v>26</v>
      </c>
      <c r="C9" s="5"/>
      <c r="D9" s="6"/>
      <c r="E9" s="6"/>
      <c r="F9" s="5"/>
      <c r="G9" s="5"/>
    </row>
    <row r="10" spans="1:10" ht="23.25" customHeight="1">
      <c r="A10" s="3"/>
      <c r="B10" s="8" t="s">
        <v>14</v>
      </c>
      <c r="C10" s="26" t="s">
        <v>22</v>
      </c>
      <c r="D10" s="10">
        <f>15712+3600+5000+566</f>
        <v>24878</v>
      </c>
      <c r="E10" s="10">
        <f>6392+640+496+632+640+1624+496+640+632+632+488+640+488+632+640</f>
        <v>15712</v>
      </c>
      <c r="F10" s="31">
        <f>+E10*100/D10</f>
        <v>63.156202267063271</v>
      </c>
      <c r="G10" s="26" t="s">
        <v>23</v>
      </c>
    </row>
    <row r="11" spans="1:10" ht="23.25" customHeight="1">
      <c r="A11" s="3"/>
      <c r="B11" s="8" t="s">
        <v>15</v>
      </c>
      <c r="C11" s="26" t="s">
        <v>22</v>
      </c>
      <c r="D11" s="10">
        <f>17494.5+5000</f>
        <v>22494.5</v>
      </c>
      <c r="E11" s="10">
        <v>17494.5</v>
      </c>
      <c r="F11" s="31">
        <f t="shared" ref="F11:F16" si="0">+E11*100/D11</f>
        <v>77.772344350841323</v>
      </c>
      <c r="G11" s="26" t="s">
        <v>23</v>
      </c>
    </row>
    <row r="12" spans="1:10" ht="24" customHeight="1">
      <c r="A12" s="3"/>
      <c r="B12" s="8" t="s">
        <v>16</v>
      </c>
      <c r="C12" s="26" t="s">
        <v>22</v>
      </c>
      <c r="D12" s="10">
        <f>6000*12</f>
        <v>72000</v>
      </c>
      <c r="E12" s="10">
        <f>6000+6000+6000+6000+6000</f>
        <v>30000</v>
      </c>
      <c r="F12" s="31">
        <f t="shared" si="0"/>
        <v>41.666666666666664</v>
      </c>
      <c r="G12" s="26" t="s">
        <v>23</v>
      </c>
    </row>
    <row r="13" spans="1:10" ht="23.25" customHeight="1">
      <c r="A13" s="3"/>
      <c r="B13" s="8" t="s">
        <v>17</v>
      </c>
      <c r="C13" s="26" t="s">
        <v>22</v>
      </c>
      <c r="D13" s="34">
        <f>14700</f>
        <v>14700</v>
      </c>
      <c r="E13" s="34">
        <f>4000+3900+4000+2800</f>
        <v>14700</v>
      </c>
      <c r="F13" s="36">
        <f t="shared" si="0"/>
        <v>100</v>
      </c>
      <c r="G13" s="26" t="s">
        <v>23</v>
      </c>
    </row>
    <row r="14" spans="1:10" ht="23.25" customHeight="1">
      <c r="A14" s="3"/>
      <c r="B14" s="8" t="s">
        <v>18</v>
      </c>
      <c r="C14" s="26" t="s">
        <v>22</v>
      </c>
      <c r="D14" s="34">
        <v>3520</v>
      </c>
      <c r="E14" s="34">
        <v>3520</v>
      </c>
      <c r="F14" s="36">
        <f t="shared" si="0"/>
        <v>100</v>
      </c>
      <c r="G14" s="26" t="s">
        <v>23</v>
      </c>
    </row>
    <row r="15" spans="1:10" ht="23.25" customHeight="1">
      <c r="A15" s="3"/>
      <c r="B15" s="8" t="s">
        <v>19</v>
      </c>
      <c r="C15" s="26" t="s">
        <v>22</v>
      </c>
      <c r="D15" s="34">
        <v>2407.5</v>
      </c>
      <c r="E15" s="34">
        <v>2407.5</v>
      </c>
      <c r="F15" s="36">
        <f t="shared" si="0"/>
        <v>100</v>
      </c>
      <c r="G15" s="26" t="s">
        <v>23</v>
      </c>
      <c r="J15" s="30"/>
    </row>
    <row r="16" spans="1:10" ht="23.25" customHeight="1">
      <c r="A16" s="3"/>
      <c r="B16" s="8" t="s">
        <v>20</v>
      </c>
      <c r="C16" s="26" t="s">
        <v>22</v>
      </c>
      <c r="D16" s="10">
        <f>63000+62950</f>
        <v>125950</v>
      </c>
      <c r="E16" s="10">
        <v>63000</v>
      </c>
      <c r="F16" s="31">
        <f t="shared" si="0"/>
        <v>50.019849146486699</v>
      </c>
      <c r="G16" s="26" t="s">
        <v>23</v>
      </c>
      <c r="J16" s="29"/>
    </row>
    <row r="17" spans="1:7" s="7" customFormat="1" ht="23.25" customHeight="1">
      <c r="A17" s="3"/>
      <c r="B17" s="5" t="s">
        <v>8</v>
      </c>
      <c r="C17" s="11"/>
      <c r="D17" s="28">
        <f>SUM(D10:D16)</f>
        <v>265950</v>
      </c>
      <c r="E17" s="28">
        <f>SUM(E10:E16)</f>
        <v>146834</v>
      </c>
      <c r="F17" s="12">
        <f>+E17*100/D17</f>
        <v>55.211129911637528</v>
      </c>
      <c r="G17" s="11"/>
    </row>
    <row r="18" spans="1:7" s="7" customFormat="1" ht="23.25" customHeight="1">
      <c r="A18" s="3">
        <v>2</v>
      </c>
      <c r="B18" s="5" t="s">
        <v>13</v>
      </c>
      <c r="C18" s="26" t="s">
        <v>22</v>
      </c>
      <c r="D18" s="6">
        <f>26400+26400</f>
        <v>52800</v>
      </c>
      <c r="E18" s="6">
        <v>25893.56</v>
      </c>
      <c r="F18" s="12">
        <f>+E18*100/D18</f>
        <v>49.040833333333332</v>
      </c>
      <c r="G18" s="26" t="s">
        <v>23</v>
      </c>
    </row>
    <row r="19" spans="1:7" s="7" customFormat="1" ht="23.25" customHeight="1">
      <c r="A19" s="3">
        <v>3</v>
      </c>
      <c r="B19" s="4" t="s">
        <v>21</v>
      </c>
      <c r="C19" s="26" t="s">
        <v>22</v>
      </c>
      <c r="D19" s="6">
        <v>12000</v>
      </c>
      <c r="E19" s="6">
        <v>6000</v>
      </c>
      <c r="F19" s="12">
        <f>+E19*100/D19</f>
        <v>50</v>
      </c>
      <c r="G19" s="27" t="s">
        <v>25</v>
      </c>
    </row>
    <row r="20" spans="1:7" s="7" customFormat="1" ht="23.25" customHeight="1">
      <c r="A20" s="13"/>
      <c r="B20" s="13" t="s">
        <v>24</v>
      </c>
      <c r="C20" s="14"/>
      <c r="D20" s="15">
        <f>SUM(D17:D19)</f>
        <v>330750</v>
      </c>
      <c r="E20" s="15">
        <f>SUM(E17:E19)</f>
        <v>178727.56</v>
      </c>
      <c r="F20" s="16">
        <f>+E20*100/D20</f>
        <v>54.037055177626605</v>
      </c>
      <c r="G20" s="13"/>
    </row>
    <row r="21" spans="1:7" ht="23.25" customHeight="1">
      <c r="A21" s="2"/>
      <c r="B21" s="17" t="s">
        <v>35</v>
      </c>
      <c r="C21" s="18"/>
      <c r="D21" s="19"/>
      <c r="E21" s="19"/>
      <c r="F21" s="20"/>
      <c r="G21" s="20"/>
    </row>
    <row r="22" spans="1:7" ht="23.25" customHeight="1">
      <c r="A22" s="2"/>
      <c r="B22" s="17" t="s">
        <v>7</v>
      </c>
      <c r="C22" s="18"/>
      <c r="D22" s="19"/>
      <c r="E22" s="19"/>
      <c r="F22" s="20"/>
      <c r="G22" s="20"/>
    </row>
    <row r="23" spans="1:7" ht="23.25" customHeight="1">
      <c r="A23" s="21">
        <v>1</v>
      </c>
      <c r="B23" s="9" t="s">
        <v>27</v>
      </c>
      <c r="C23" s="26" t="s">
        <v>22</v>
      </c>
      <c r="D23" s="10">
        <v>342000</v>
      </c>
      <c r="E23" s="10">
        <v>225000</v>
      </c>
      <c r="F23" s="22">
        <f>+E23*100/D23</f>
        <v>65.78947368421052</v>
      </c>
      <c r="G23" s="26" t="s">
        <v>23</v>
      </c>
    </row>
    <row r="24" spans="1:7" s="7" customFormat="1" ht="23.25" customHeight="1">
      <c r="A24" s="13"/>
      <c r="B24" s="13" t="s">
        <v>24</v>
      </c>
      <c r="C24" s="14"/>
      <c r="D24" s="15">
        <f>SUM(D23)</f>
        <v>342000</v>
      </c>
      <c r="E24" s="15">
        <f>SUM(E23)</f>
        <v>225000</v>
      </c>
      <c r="F24" s="16">
        <f>+E24*100/D24</f>
        <v>65.78947368421052</v>
      </c>
      <c r="G24" s="13"/>
    </row>
    <row r="25" spans="1:7" ht="23.25" customHeight="1">
      <c r="A25" s="2"/>
      <c r="B25" s="37" t="s">
        <v>33</v>
      </c>
      <c r="C25" s="38"/>
      <c r="D25" s="38"/>
      <c r="E25" s="38"/>
      <c r="F25" s="38"/>
      <c r="G25" s="39"/>
    </row>
    <row r="26" spans="1:7" ht="23.25" customHeight="1">
      <c r="A26" s="3">
        <v>1</v>
      </c>
      <c r="B26" s="4" t="s">
        <v>26</v>
      </c>
      <c r="C26" s="5"/>
      <c r="D26" s="6"/>
      <c r="E26" s="6"/>
      <c r="F26" s="5"/>
      <c r="G26" s="5"/>
    </row>
    <row r="27" spans="1:7" ht="23.25" customHeight="1">
      <c r="A27" s="3"/>
      <c r="B27" s="8" t="s">
        <v>14</v>
      </c>
      <c r="C27" s="26" t="s">
        <v>22</v>
      </c>
      <c r="D27" s="34">
        <f>22556+3586.17+14000</f>
        <v>40142.17</v>
      </c>
      <c r="E27" s="34">
        <f>504+608+504+504+504+504+504+496+504+504+504+640+496+640+504+504+2500+496+496+496+10144</f>
        <v>22556</v>
      </c>
      <c r="F27" s="35">
        <f>+E27*100/D27</f>
        <v>56.190285677132053</v>
      </c>
      <c r="G27" s="26" t="s">
        <v>23</v>
      </c>
    </row>
    <row r="28" spans="1:7" ht="23.25" customHeight="1">
      <c r="A28" s="3"/>
      <c r="B28" s="8" t="s">
        <v>28</v>
      </c>
      <c r="C28" s="26" t="s">
        <v>22</v>
      </c>
      <c r="D28" s="10">
        <f>3900+6300</f>
        <v>10200</v>
      </c>
      <c r="E28" s="10">
        <v>3900</v>
      </c>
      <c r="F28" s="32">
        <f t="shared" ref="F28:F33" si="1">+E28*100/D28</f>
        <v>38.235294117647058</v>
      </c>
      <c r="G28" s="26" t="s">
        <v>23</v>
      </c>
    </row>
    <row r="29" spans="1:7" ht="23.25" customHeight="1">
      <c r="A29" s="3"/>
      <c r="B29" s="8" t="s">
        <v>29</v>
      </c>
      <c r="C29" s="26" t="s">
        <v>22</v>
      </c>
      <c r="D29" s="10">
        <f>16000*12</f>
        <v>192000</v>
      </c>
      <c r="E29" s="10">
        <f>24000+24000+8000+8000+8000+8000</f>
        <v>80000</v>
      </c>
      <c r="F29" s="32">
        <f t="shared" si="1"/>
        <v>41.666666666666664</v>
      </c>
      <c r="G29" s="26" t="s">
        <v>23</v>
      </c>
    </row>
    <row r="30" spans="1:7" ht="23.25" customHeight="1">
      <c r="A30" s="3"/>
      <c r="B30" s="8" t="s">
        <v>30</v>
      </c>
      <c r="C30" s="26" t="s">
        <v>22</v>
      </c>
      <c r="D30" s="10">
        <f>58680+40000</f>
        <v>98680</v>
      </c>
      <c r="E30" s="10">
        <v>58680</v>
      </c>
      <c r="F30" s="32">
        <f t="shared" si="1"/>
        <v>59.464937170652611</v>
      </c>
      <c r="G30" s="26" t="s">
        <v>23</v>
      </c>
    </row>
    <row r="31" spans="1:7" ht="23.25" customHeight="1">
      <c r="A31" s="3"/>
      <c r="B31" s="8" t="s">
        <v>31</v>
      </c>
      <c r="C31" s="26" t="s">
        <v>22</v>
      </c>
      <c r="D31" s="10">
        <f>138300+34700+10000</f>
        <v>183000</v>
      </c>
      <c r="E31" s="10">
        <f>34700+34700+35200+33700</f>
        <v>138300</v>
      </c>
      <c r="F31" s="32">
        <f t="shared" si="1"/>
        <v>75.573770491803273</v>
      </c>
      <c r="G31" s="26" t="s">
        <v>23</v>
      </c>
    </row>
    <row r="32" spans="1:7" ht="23.25" customHeight="1">
      <c r="A32" s="3"/>
      <c r="B32" s="8" t="s">
        <v>20</v>
      </c>
      <c r="C32" s="26" t="s">
        <v>22</v>
      </c>
      <c r="D32" s="10">
        <f>335800+50000+10000+5300</f>
        <v>401100</v>
      </c>
      <c r="E32" s="10">
        <f>34525+114600+98425+53600+34650</f>
        <v>335800</v>
      </c>
      <c r="F32" s="32">
        <f t="shared" si="1"/>
        <v>83.719770630765396</v>
      </c>
      <c r="G32" s="26" t="s">
        <v>23</v>
      </c>
    </row>
    <row r="33" spans="1:9" ht="23.25" customHeight="1">
      <c r="A33" s="3"/>
      <c r="B33" s="8" t="s">
        <v>32</v>
      </c>
      <c r="C33" s="26" t="s">
        <v>22</v>
      </c>
      <c r="D33" s="34">
        <v>3493.33</v>
      </c>
      <c r="E33" s="34">
        <v>3493.33</v>
      </c>
      <c r="F33" s="35">
        <f t="shared" si="1"/>
        <v>100</v>
      </c>
      <c r="G33" s="26" t="s">
        <v>23</v>
      </c>
    </row>
    <row r="34" spans="1:9" s="7" customFormat="1" ht="23.25" customHeight="1">
      <c r="A34" s="3"/>
      <c r="B34" s="5" t="s">
        <v>8</v>
      </c>
      <c r="C34" s="11"/>
      <c r="D34" s="6">
        <f>SUM(D27:D33)</f>
        <v>928615.49999999988</v>
      </c>
      <c r="E34" s="6">
        <f>SUM(E27:E33)</f>
        <v>642729.32999999996</v>
      </c>
      <c r="F34" s="23">
        <f>+E34*100/D34</f>
        <v>69.213719779607388</v>
      </c>
      <c r="G34" s="11"/>
      <c r="I34" s="33"/>
    </row>
    <row r="35" spans="1:9" s="7" customFormat="1" ht="23.25" customHeight="1">
      <c r="A35" s="3">
        <v>2</v>
      </c>
      <c r="B35" s="5" t="s">
        <v>13</v>
      </c>
      <c r="C35" s="26" t="s">
        <v>22</v>
      </c>
      <c r="D35" s="6">
        <v>222577.11</v>
      </c>
      <c r="E35" s="6">
        <v>168845.71</v>
      </c>
      <c r="F35" s="23">
        <f>+E35*100/D35</f>
        <v>75.859422381753461</v>
      </c>
      <c r="G35" s="26" t="s">
        <v>23</v>
      </c>
    </row>
    <row r="36" spans="1:9" s="7" customFormat="1" ht="23.25" customHeight="1">
      <c r="A36" s="13"/>
      <c r="B36" s="13" t="s">
        <v>24</v>
      </c>
      <c r="C36" s="14"/>
      <c r="D36" s="15">
        <f>SUM(D34:D35)</f>
        <v>1151192.6099999999</v>
      </c>
      <c r="E36" s="15">
        <f>SUM(E34:E35)</f>
        <v>811575.03999999992</v>
      </c>
      <c r="F36" s="16">
        <f>+E36*100/D36</f>
        <v>70.498631849278453</v>
      </c>
      <c r="G36" s="13"/>
    </row>
    <row r="37" spans="1:9" ht="14.25" customHeight="1"/>
    <row r="38" spans="1:9" ht="14.25" customHeight="1"/>
  </sheetData>
  <mergeCells count="14">
    <mergeCell ref="B25:G25"/>
    <mergeCell ref="B6:G6"/>
    <mergeCell ref="B7:G7"/>
    <mergeCell ref="B8:G8"/>
    <mergeCell ref="A1:G1"/>
    <mergeCell ref="A2:G2"/>
    <mergeCell ref="A3:G3"/>
    <mergeCell ref="G4:G5"/>
    <mergeCell ref="F4:F5"/>
    <mergeCell ref="A4:A5"/>
    <mergeCell ref="B4:B5"/>
    <mergeCell ref="E4:E5"/>
    <mergeCell ref="D4:D5"/>
    <mergeCell ref="C4:C5"/>
  </mergeCells>
  <printOptions horizontalCentered="1"/>
  <pageMargins left="0.23622047244094491" right="0.23622047244094491" top="0.74803149606299213" bottom="0.3937007874015748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ผลการใช้จ่าย</vt:lpstr>
      <vt:lpstr>ผลการใช้จ่าย!Print_Area</vt:lpstr>
      <vt:lpstr>ผลการใช้จ่าย!Print_Titles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Win10</cp:lastModifiedBy>
  <cp:lastPrinted>2025-04-24T10:27:15Z</cp:lastPrinted>
  <dcterms:created xsi:type="dcterms:W3CDTF">2024-01-10T07:59:11Z</dcterms:created>
  <dcterms:modified xsi:type="dcterms:W3CDTF">2025-04-24T10:27:28Z</dcterms:modified>
</cp:coreProperties>
</file>